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I13" i="3"/>
  <c r="I13" i="2"/>
  <c r="J10" i="1"/>
  <c r="I10"/>
  <c r="H10"/>
  <c r="H13" i="2"/>
  <c r="G13"/>
  <c r="D14" i="3"/>
  <c r="E14"/>
  <c r="G14" s="1"/>
  <c r="E15"/>
  <c r="D15"/>
  <c r="E11"/>
  <c r="D11"/>
  <c r="E9"/>
  <c r="F9" s="1"/>
  <c r="D9"/>
  <c r="G8"/>
  <c r="F8"/>
  <c r="G7"/>
  <c r="F7"/>
  <c r="F14" l="1"/>
  <c r="F11"/>
  <c r="G9"/>
  <c r="G11"/>
  <c r="AJ19" i="1"/>
  <c r="I9" i="2"/>
  <c r="O11"/>
  <c r="O13" s="1"/>
  <c r="H15"/>
  <c r="H14"/>
  <c r="H9"/>
  <c r="H8"/>
  <c r="P19" i="1"/>
  <c r="J19"/>
  <c r="U19"/>
  <c r="O19"/>
  <c r="I19"/>
  <c r="N13" i="2"/>
  <c r="P12"/>
  <c r="Q12" s="1"/>
  <c r="P13" l="1"/>
  <c r="Q11"/>
  <c r="Q13" s="1"/>
  <c r="I15"/>
  <c r="G15"/>
  <c r="F15"/>
  <c r="I14"/>
  <c r="G14"/>
  <c r="F14"/>
  <c r="F9" l="1"/>
  <c r="G9"/>
  <c r="I8"/>
  <c r="G8"/>
  <c r="F8"/>
  <c r="Y19" i="1"/>
  <c r="Z19"/>
  <c r="AA19"/>
  <c r="AB19"/>
  <c r="AD19"/>
  <c r="AE19"/>
  <c r="AF19"/>
  <c r="AG19"/>
  <c r="AH19"/>
  <c r="AI19"/>
  <c r="AK19"/>
  <c r="X19"/>
  <c r="F19"/>
  <c r="G19"/>
  <c r="H19"/>
  <c r="K19"/>
  <c r="L19"/>
  <c r="M19"/>
  <c r="N19"/>
  <c r="Q19"/>
  <c r="R19"/>
  <c r="S19"/>
  <c r="T19"/>
  <c r="V19"/>
  <c r="E19"/>
</calcChain>
</file>

<file path=xl/sharedStrings.xml><?xml version="1.0" encoding="utf-8"?>
<sst xmlns="http://schemas.openxmlformats.org/spreadsheetml/2006/main" count="149" uniqueCount="90">
  <si>
    <t>№ п/п</t>
  </si>
  <si>
    <t xml:space="preserve">Категории плательщиков налогов, 
для которых предусмотрены налоговые расходы (налоговые льготы, освобождения
и иные преференции)
</t>
  </si>
  <si>
    <t>за 2019 год</t>
  </si>
  <si>
    <t>за 2020 год</t>
  </si>
  <si>
    <t>Объем налоговых льгот, освобождений и иных преференций (тыс. руб.)</t>
  </si>
  <si>
    <t xml:space="preserve">Наименование налога,
по которому предусматриваются налоговые расходы (налоговые льготы, освобождения
и иные преференции)
</t>
  </si>
  <si>
    <t>Базовый объм налогов, задекларированный  (начисленный) для уплаты в бюджет муниципального образования Кондинского района  плательщиками налога, имеющими право на налоговые льготы, освобождения, иные преференции (тыс. рублей)</t>
  </si>
  <si>
    <t>Информация о фискальных характеристиках налоговых расходов муниципальных образований Кондинского района</t>
  </si>
  <si>
    <t>Физические лица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Федерации, в отношении объектов налогообложения, предусмотренных абзацем вторым пункта 10 статьи 378.2 Налогового кодекса Российской Федерации, а также в отношении объектов налогообложения, кадастровая стоимость каждого из которых превышает 300 миллионов рублей установлена налоговая ставка в размере 0,5%</t>
  </si>
  <si>
    <t>Налог на имущество физических лиц</t>
  </si>
  <si>
    <t>Организации - в отношении земельных участков, занятых муниципальными дорогами общего пользования, а также земельные участки, предоставляемые для строительства таких дорог</t>
  </si>
  <si>
    <t>Немуниципальные организации (коммерческие и некоммерческие), в том числе социально-ориентированные некоммерческие организации в отношении земельных участков, используемых для оказания населению услуг в социальной сфере на территории Кондинского района</t>
  </si>
  <si>
    <t>Земельный налог</t>
  </si>
  <si>
    <t>Социальные предприниматели, в отношении земельного участка, на котором расположено нежилое помещение, используемое с целью предоставления услуг в социальной сфере населению</t>
  </si>
  <si>
    <t>МО гп. Луговой</t>
  </si>
  <si>
    <t>Муниципальные учреждения, финансируемые за счет средств местных бюджетов городского поселения Луговой и Кондинского района</t>
  </si>
  <si>
    <t>Органы местного самоуправления - в отношении земельных участков, занятых имуществом, составляющим казну муниципальных образований городское поселение Луговой и Кондинский район</t>
  </si>
  <si>
    <t>Индивидуальные предприниматели - главы крестьянских (фермерских) хозяйств в отношении земельных участков, используемых для производства и переработки сельскохозяйственной продукции, а также для размещения их жилых и хозяйственных построек</t>
  </si>
  <si>
    <t>Организации и физические лица, являющиеся индивидуальными предпринимателями, в отношении земельных участков, используемых для производства пищевой продукции, а именно мясных и колбасных изделий, молочной и рыбной продукции</t>
  </si>
  <si>
    <t>Приложение</t>
  </si>
  <si>
    <t>за 2017 год</t>
  </si>
  <si>
    <t>за 2016 год</t>
  </si>
  <si>
    <t>за 2018 год</t>
  </si>
  <si>
    <t>Сведения об объеме налогов, заделарированных для уплаты налогоплательщиками в бюджет Кондинского района, в отношении стимулирующих налоговых расходов, обусловленных льготами по земельному налогу с организаций (тыс. руб.)</t>
  </si>
  <si>
    <t>за 2015 год</t>
  </si>
  <si>
    <t>Базовый объем налогов, заделарированный для уплаты в бюджет Кондинского районав отношении стимулирующих налоговых расходов, обусловленных льготами по земельному налогус организаций, (тыс. руб.)</t>
  </si>
  <si>
    <t>ИТОГО</t>
  </si>
  <si>
    <t>Целевая категория налоговых расходов</t>
  </si>
  <si>
    <t>№</t>
  </si>
  <si>
    <t>Наименование показателя</t>
  </si>
  <si>
    <t>Ед.изм.</t>
  </si>
  <si>
    <t>2018 год</t>
  </si>
  <si>
    <t>2019 год</t>
  </si>
  <si>
    <t>2020 год</t>
  </si>
  <si>
    <t>1.</t>
  </si>
  <si>
    <t>1.1.</t>
  </si>
  <si>
    <t>Поступление земельного налога</t>
  </si>
  <si>
    <t>Тыс. руб.</t>
  </si>
  <si>
    <t>1.2.</t>
  </si>
  <si>
    <t>Налоговые расходы, обусловленные льготами, пониженными ставками и иными преференциями, установленными представительным органом муниципального образования</t>
  </si>
  <si>
    <t>1.3.</t>
  </si>
  <si>
    <t>Темп роста (снижение) суммы предоставленных льгот к предыдущему году</t>
  </si>
  <si>
    <t>%</t>
  </si>
  <si>
    <t>1.4.</t>
  </si>
  <si>
    <t>Доля предоставленных льгот в объеме поступлений по земельному налогу</t>
  </si>
  <si>
    <t>1.5.</t>
  </si>
  <si>
    <t>Количество льготополучателей</t>
  </si>
  <si>
    <t>Ед.</t>
  </si>
  <si>
    <t>2.</t>
  </si>
  <si>
    <t>2.1.</t>
  </si>
  <si>
    <t>Поступление налога на имущество физических лиц</t>
  </si>
  <si>
    <t>2.2.</t>
  </si>
  <si>
    <t>2.3.</t>
  </si>
  <si>
    <t>Темп роста (снижение) суммы предоставленных преференций к предыдущему году</t>
  </si>
  <si>
    <t>2.4.</t>
  </si>
  <si>
    <t>Доля предоставленных льгот в объеме поступлений по налогу на имущество физических лиц</t>
  </si>
  <si>
    <t>2.5.</t>
  </si>
  <si>
    <t>2017 год</t>
  </si>
  <si>
    <t>Стимулирующие налоговые расходы</t>
  </si>
  <si>
    <t>Технический налоговый расход</t>
  </si>
  <si>
    <t>Наименование налога, по котором предусмотрены налоговые расходы</t>
  </si>
  <si>
    <t>Целевая категория налогового расхода</t>
  </si>
  <si>
    <t>Итого</t>
  </si>
  <si>
    <t>Социальная</t>
  </si>
  <si>
    <t>Техническая</t>
  </si>
  <si>
    <t>Стимулирующая</t>
  </si>
  <si>
    <t>Предоставленные налоговые расходы за 2020 год</t>
  </si>
  <si>
    <t>за 2021 год</t>
  </si>
  <si>
    <t>Общая численность плательщиков в 2021 году (единиц)</t>
  </si>
  <si>
    <t>Численность плательщиков налога, воспользовавшихся правом на получение налоговых льгот, освобождений и иных преференций в 2021 году (единиц)</t>
  </si>
  <si>
    <t>Организации в отношении земельных участков, в границах которых реализуется инвестиционный проект в соответствии с соглашеним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трех лет</t>
  </si>
  <si>
    <t>2021 год</t>
  </si>
  <si>
    <t>Информация о фискальных характеристиках налоговых расходов муниципального образовангия городское поселение Луговой за 2017-2021 годы</t>
  </si>
  <si>
    <r>
      <t xml:space="preserve">        </t>
    </r>
    <r>
      <rPr>
        <sz val="9"/>
        <color theme="1"/>
        <rFont val="Times New Roman"/>
        <family val="1"/>
        <charset val="204"/>
      </rPr>
      <t>Наименование показателей</t>
    </r>
  </si>
  <si>
    <t>Финансовая поддержка (субсидии)</t>
  </si>
  <si>
    <t>Налоговые расходы (льготы по налогу на имущество физических лиц, взимаемый по ставкам, применяемым к объектам налогообложения, расположенным в границах городского поселения)</t>
  </si>
  <si>
    <t>Отклонение</t>
  </si>
  <si>
    <t>+,- (руб.)</t>
  </si>
  <si>
    <t>Объем налоговых льгот, субсидий (руб.)</t>
  </si>
  <si>
    <t xml:space="preserve"> Численность плательщиков налога, воспользовавшихся правом на получение налоговых льгот, (получателей субсидий) в отчетном финансовом году (единиц)</t>
  </si>
  <si>
    <t>Объем налоговых льгот (субсидий) на 1 плательщика налога (получателя субсидий) отчетном финансовом году (руб.)</t>
  </si>
  <si>
    <t xml:space="preserve">Индикатор «Численность занятых в сфере малого и среднего предпринимательства, включая индивидуальных предпринимателей» (единиц) </t>
  </si>
  <si>
    <t>-</t>
  </si>
  <si>
    <t>Объем налоговых льгот (субсидий)  на 1 субъекта малого предпринимательства городского поселения Луговой в отчетном финансовом году (руб.)</t>
  </si>
  <si>
    <t>Индикатор «Численность занятых в сфере малого и среднего предпринимательства, включая индивидуальных предпринимателей» (единиц)  в случае не предоставления налоговых льгот , субсидий   (стр.4 - стр.6)</t>
  </si>
  <si>
    <r>
      <t xml:space="preserve">Прирост показателя (индикатора) достижения цели муниципальной программы на 10000 руб./   </t>
    </r>
    <r>
      <rPr>
        <i/>
        <sz val="11"/>
        <color theme="1"/>
        <rFont val="Times New Roman"/>
        <family val="1"/>
        <charset val="204"/>
      </rPr>
      <t>на 1 руб.</t>
    </r>
    <r>
      <rPr>
        <sz val="11"/>
        <color theme="1"/>
        <rFont val="Times New Roman"/>
        <family val="1"/>
        <charset val="204"/>
      </rPr>
      <t xml:space="preserve"> (единиц)  </t>
    </r>
  </si>
  <si>
    <t xml:space="preserve"> (стр.4/стр.1*10000  /  стр.4/стр.1)</t>
  </si>
  <si>
    <t>/ 0,00012</t>
  </si>
  <si>
    <t>/ - 0,00007</t>
  </si>
  <si>
    <t>/ 0,00019.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</si>
</sst>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0\ _₽"/>
    <numFmt numFmtId="166" formatCode="0.0%"/>
    <numFmt numFmtId="167" formatCode="#,##0\ _₽"/>
    <numFmt numFmtId="168" formatCode="#,##0.00000\ _₽"/>
  </numFmts>
  <fonts count="1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10" fontId="1" fillId="0" borderId="11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center" wrapText="1"/>
    </xf>
    <xf numFmtId="4" fontId="4" fillId="0" borderId="11" xfId="0" applyNumberFormat="1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0" fillId="0" borderId="11" xfId="0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11" xfId="0" applyNumberFormat="1" applyFont="1" applyBorder="1" applyAlignment="1">
      <alignment horizontal="center" vertical="top" wrapText="1"/>
    </xf>
    <xf numFmtId="165" fontId="8" fillId="0" borderId="9" xfId="0" applyNumberFormat="1" applyFont="1" applyBorder="1" applyAlignment="1">
      <alignment horizontal="center" vertical="top" wrapText="1"/>
    </xf>
    <xf numFmtId="165" fontId="8" fillId="0" borderId="8" xfId="0" applyNumberFormat="1" applyFont="1" applyBorder="1" applyAlignment="1">
      <alignment horizontal="center" vertical="top" wrapText="1"/>
    </xf>
    <xf numFmtId="166" fontId="8" fillId="0" borderId="8" xfId="0" applyNumberFormat="1" applyFont="1" applyBorder="1" applyAlignment="1">
      <alignment horizontal="center" vertical="top" wrapText="1"/>
    </xf>
    <xf numFmtId="167" fontId="8" fillId="0" borderId="9" xfId="0" applyNumberFormat="1" applyFont="1" applyBorder="1" applyAlignment="1">
      <alignment horizontal="center" vertical="top" wrapText="1"/>
    </xf>
    <xf numFmtId="167" fontId="8" fillId="0" borderId="11" xfId="0" applyNumberFormat="1" applyFont="1" applyBorder="1" applyAlignment="1">
      <alignment horizontal="center" vertical="top" wrapText="1"/>
    </xf>
    <xf numFmtId="0" fontId="8" fillId="0" borderId="15" xfId="0" applyFont="1" applyBorder="1" applyAlignment="1">
      <alignment horizontal="justify" vertical="top" wrapText="1"/>
    </xf>
    <xf numFmtId="165" fontId="8" fillId="0" borderId="15" xfId="0" applyNumberFormat="1" applyFont="1" applyBorder="1" applyAlignment="1">
      <alignment horizontal="center" vertical="top" wrapText="1"/>
    </xf>
    <xf numFmtId="0" fontId="8" fillId="0" borderId="17" xfId="0" applyFont="1" applyBorder="1" applyAlignment="1">
      <alignment horizontal="justify" vertical="top" wrapText="1"/>
    </xf>
    <xf numFmtId="165" fontId="8" fillId="0" borderId="17" xfId="0" applyNumberFormat="1" applyFont="1" applyBorder="1" applyAlignment="1">
      <alignment horizontal="center" vertical="top" wrapText="1"/>
    </xf>
    <xf numFmtId="168" fontId="10" fillId="0" borderId="11" xfId="0" applyNumberFormat="1" applyFont="1" applyBorder="1" applyAlignment="1">
      <alignment horizontal="center" vertical="top" wrapText="1"/>
    </xf>
    <xf numFmtId="10" fontId="10" fillId="0" borderId="1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justify" vertical="top" wrapText="1"/>
    </xf>
    <xf numFmtId="0" fontId="8" fillId="0" borderId="16" xfId="0" applyFont="1" applyBorder="1" applyAlignment="1">
      <alignment horizontal="justify" vertical="top" wrapText="1"/>
    </xf>
    <xf numFmtId="0" fontId="8" fillId="0" borderId="10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9"/>
  <sheetViews>
    <sheetView tabSelected="1" topLeftCell="A4" zoomScaleNormal="100" workbookViewId="0">
      <pane ySplit="4" topLeftCell="A8" activePane="bottomLeft" state="frozen"/>
      <selection activeCell="A4" sqref="A4"/>
      <selection pane="bottomLeft" activeCell="J11" sqref="J11"/>
    </sheetView>
  </sheetViews>
  <sheetFormatPr defaultColWidth="44.28515625" defaultRowHeight="12.75"/>
  <cols>
    <col min="1" max="1" width="8.28515625" style="1" customWidth="1"/>
    <col min="2" max="2" width="44.42578125" style="1" customWidth="1"/>
    <col min="3" max="3" width="15.7109375" style="1" customWidth="1"/>
    <col min="4" max="4" width="15.7109375" style="4" customWidth="1"/>
    <col min="5" max="5" width="8.85546875" style="1" hidden="1" customWidth="1"/>
    <col min="6" max="7" width="8.85546875" style="1" customWidth="1"/>
    <col min="8" max="10" width="8.85546875" style="2" customWidth="1"/>
    <col min="11" max="11" width="8.85546875" style="2" hidden="1" customWidth="1"/>
    <col min="12" max="16" width="8.85546875" style="2" customWidth="1"/>
    <col min="17" max="17" width="8.85546875" style="2" hidden="1" customWidth="1"/>
    <col min="18" max="22" width="8.85546875" style="2" customWidth="1"/>
    <col min="23" max="23" width="21.7109375" style="2" customWidth="1"/>
    <col min="24" max="25" width="8.85546875" style="2" hidden="1" customWidth="1"/>
    <col min="26" max="30" width="8.85546875" style="2" customWidth="1"/>
    <col min="31" max="32" width="8.85546875" style="2" hidden="1" customWidth="1"/>
    <col min="33" max="37" width="8.85546875" style="2" customWidth="1"/>
    <col min="38" max="16384" width="44.28515625" style="2"/>
  </cols>
  <sheetData>
    <row r="1" spans="1:37" ht="89.25" hidden="1" customHeight="1">
      <c r="AD1" s="3" t="s">
        <v>19</v>
      </c>
    </row>
    <row r="2" spans="1:37" hidden="1">
      <c r="A2" s="51" t="s">
        <v>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</row>
    <row r="3" spans="1:37" hidden="1"/>
    <row r="5" spans="1:37">
      <c r="B5" s="54" t="s">
        <v>72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</row>
    <row r="7" spans="1:37" s="1" customFormat="1" ht="171.75" customHeight="1">
      <c r="A7" s="52" t="s">
        <v>0</v>
      </c>
      <c r="B7" s="52" t="s">
        <v>1</v>
      </c>
      <c r="C7" s="52" t="s">
        <v>5</v>
      </c>
      <c r="D7" s="5" t="s">
        <v>27</v>
      </c>
      <c r="E7" s="58" t="s">
        <v>4</v>
      </c>
      <c r="F7" s="59"/>
      <c r="G7" s="59"/>
      <c r="H7" s="59"/>
      <c r="I7" s="59"/>
      <c r="J7" s="60"/>
      <c r="K7" s="58" t="s">
        <v>68</v>
      </c>
      <c r="L7" s="59"/>
      <c r="M7" s="59"/>
      <c r="N7" s="59"/>
      <c r="O7" s="59"/>
      <c r="P7" s="60"/>
      <c r="Q7" s="58" t="s">
        <v>69</v>
      </c>
      <c r="R7" s="59"/>
      <c r="S7" s="59"/>
      <c r="T7" s="59"/>
      <c r="U7" s="59"/>
      <c r="V7" s="60"/>
      <c r="W7" s="53" t="s">
        <v>6</v>
      </c>
      <c r="X7" s="55" t="s">
        <v>23</v>
      </c>
      <c r="Y7" s="56"/>
      <c r="Z7" s="56"/>
      <c r="AA7" s="56"/>
      <c r="AB7" s="56"/>
      <c r="AC7" s="56"/>
      <c r="AD7" s="57"/>
      <c r="AE7" s="58" t="s">
        <v>25</v>
      </c>
      <c r="AF7" s="59"/>
      <c r="AG7" s="59"/>
      <c r="AH7" s="59"/>
      <c r="AI7" s="59"/>
      <c r="AJ7" s="59"/>
      <c r="AK7" s="60"/>
    </row>
    <row r="8" spans="1:37" s="1" customFormat="1" ht="33.75" customHeight="1">
      <c r="A8" s="52"/>
      <c r="B8" s="52"/>
      <c r="C8" s="52"/>
      <c r="D8" s="6"/>
      <c r="E8" s="6" t="s">
        <v>21</v>
      </c>
      <c r="F8" s="6" t="s">
        <v>20</v>
      </c>
      <c r="G8" s="6" t="s">
        <v>22</v>
      </c>
      <c r="H8" s="6" t="s">
        <v>2</v>
      </c>
      <c r="I8" s="9" t="s">
        <v>3</v>
      </c>
      <c r="J8" s="9" t="s">
        <v>67</v>
      </c>
      <c r="K8" s="6" t="s">
        <v>21</v>
      </c>
      <c r="L8" s="6" t="s">
        <v>20</v>
      </c>
      <c r="M8" s="6" t="s">
        <v>22</v>
      </c>
      <c r="N8" s="6" t="s">
        <v>2</v>
      </c>
      <c r="O8" s="9" t="s">
        <v>3</v>
      </c>
      <c r="P8" s="9" t="s">
        <v>67</v>
      </c>
      <c r="Q8" s="6" t="s">
        <v>21</v>
      </c>
      <c r="R8" s="6" t="s">
        <v>20</v>
      </c>
      <c r="S8" s="6" t="s">
        <v>22</v>
      </c>
      <c r="T8" s="6" t="s">
        <v>2</v>
      </c>
      <c r="U8" s="9" t="s">
        <v>3</v>
      </c>
      <c r="V8" s="9" t="s">
        <v>67</v>
      </c>
      <c r="W8" s="53"/>
      <c r="X8" s="7" t="s">
        <v>24</v>
      </c>
      <c r="Y8" s="6" t="s">
        <v>21</v>
      </c>
      <c r="Z8" s="6" t="s">
        <v>20</v>
      </c>
      <c r="AA8" s="6" t="s">
        <v>22</v>
      </c>
      <c r="AB8" s="6" t="s">
        <v>2</v>
      </c>
      <c r="AC8" s="28" t="s">
        <v>3</v>
      </c>
      <c r="AD8" s="28" t="s">
        <v>67</v>
      </c>
      <c r="AE8" s="7" t="s">
        <v>24</v>
      </c>
      <c r="AF8" s="6" t="s">
        <v>21</v>
      </c>
      <c r="AG8" s="6" t="s">
        <v>20</v>
      </c>
      <c r="AH8" s="6" t="s">
        <v>22</v>
      </c>
      <c r="AI8" s="6" t="s">
        <v>2</v>
      </c>
      <c r="AJ8" s="28" t="s">
        <v>3</v>
      </c>
      <c r="AK8" s="28" t="s">
        <v>67</v>
      </c>
    </row>
    <row r="9" spans="1:37">
      <c r="A9" s="50" t="s">
        <v>14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8"/>
      <c r="AF9" s="8"/>
      <c r="AG9" s="8"/>
      <c r="AH9" s="8"/>
      <c r="AI9" s="8"/>
      <c r="AJ9" s="8"/>
      <c r="AK9" s="8"/>
    </row>
    <row r="10" spans="1:37" ht="140.25">
      <c r="A10" s="6">
        <v>1</v>
      </c>
      <c r="B10" s="6" t="s">
        <v>8</v>
      </c>
      <c r="C10" s="6" t="s">
        <v>9</v>
      </c>
      <c r="D10" s="6" t="s">
        <v>58</v>
      </c>
      <c r="E10" s="6">
        <v>0</v>
      </c>
      <c r="F10" s="6">
        <v>7</v>
      </c>
      <c r="G10" s="6">
        <v>125</v>
      </c>
      <c r="H10" s="6">
        <f>74*3</f>
        <v>222</v>
      </c>
      <c r="I10" s="9">
        <f>57*3</f>
        <v>171</v>
      </c>
      <c r="J10" s="6">
        <f>99*3</f>
        <v>297</v>
      </c>
      <c r="K10" s="6">
        <v>0</v>
      </c>
      <c r="L10" s="6">
        <v>249</v>
      </c>
      <c r="M10" s="6">
        <v>278</v>
      </c>
      <c r="N10" s="6">
        <v>316</v>
      </c>
      <c r="O10" s="9">
        <v>320</v>
      </c>
      <c r="P10" s="6">
        <v>680</v>
      </c>
      <c r="Q10" s="6">
        <v>0</v>
      </c>
      <c r="R10" s="6">
        <v>1</v>
      </c>
      <c r="S10" s="6">
        <v>11</v>
      </c>
      <c r="T10" s="6">
        <v>11</v>
      </c>
      <c r="U10" s="9">
        <v>9</v>
      </c>
      <c r="V10" s="6">
        <v>12</v>
      </c>
      <c r="W10" s="6">
        <v>97.3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28"/>
      <c r="AD10" s="6">
        <v>0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/>
      <c r="AK10" s="8">
        <v>0</v>
      </c>
    </row>
    <row r="11" spans="1:37" ht="51">
      <c r="A11" s="6">
        <v>2</v>
      </c>
      <c r="B11" s="6" t="s">
        <v>10</v>
      </c>
      <c r="C11" s="6" t="s">
        <v>12</v>
      </c>
      <c r="D11" s="6" t="s">
        <v>58</v>
      </c>
      <c r="E11" s="6"/>
      <c r="F11" s="6">
        <v>0</v>
      </c>
      <c r="G11" s="6">
        <v>0</v>
      </c>
      <c r="H11" s="6">
        <v>0</v>
      </c>
      <c r="I11" s="9">
        <v>0</v>
      </c>
      <c r="J11" s="6">
        <v>0</v>
      </c>
      <c r="K11" s="6"/>
      <c r="L11" s="6"/>
      <c r="M11" s="6"/>
      <c r="N11" s="6"/>
      <c r="O11" s="9"/>
      <c r="P11" s="6"/>
      <c r="Q11" s="6"/>
      <c r="R11" s="6"/>
      <c r="S11" s="6"/>
      <c r="T11" s="6">
        <v>0</v>
      </c>
      <c r="U11" s="9"/>
      <c r="V11" s="6"/>
      <c r="W11" s="6">
        <v>602.70000000000005</v>
      </c>
      <c r="X11" s="6"/>
      <c r="Y11" s="6"/>
      <c r="Z11" s="6"/>
      <c r="AA11" s="6"/>
      <c r="AB11" s="6"/>
      <c r="AC11" s="28"/>
      <c r="AD11" s="6"/>
      <c r="AE11" s="8"/>
      <c r="AF11" s="8"/>
      <c r="AG11" s="8"/>
      <c r="AH11" s="8"/>
      <c r="AI11" s="8"/>
      <c r="AJ11" s="8"/>
      <c r="AK11" s="8"/>
    </row>
    <row r="12" spans="1:37" ht="38.25">
      <c r="A12" s="6">
        <v>3</v>
      </c>
      <c r="B12" s="6" t="s">
        <v>15</v>
      </c>
      <c r="C12" s="6" t="s">
        <v>12</v>
      </c>
      <c r="D12" s="6" t="s">
        <v>59</v>
      </c>
      <c r="E12" s="6"/>
      <c r="F12" s="6">
        <v>211</v>
      </c>
      <c r="G12" s="6">
        <v>207</v>
      </c>
      <c r="H12" s="6">
        <v>782</v>
      </c>
      <c r="I12" s="9">
        <v>3104</v>
      </c>
      <c r="J12" s="6">
        <v>3104.8</v>
      </c>
      <c r="K12" s="6"/>
      <c r="L12" s="6">
        <v>12</v>
      </c>
      <c r="M12" s="6">
        <v>12</v>
      </c>
      <c r="N12" s="6">
        <v>12</v>
      </c>
      <c r="O12" s="9">
        <v>13</v>
      </c>
      <c r="P12" s="6">
        <v>12</v>
      </c>
      <c r="Q12" s="6"/>
      <c r="R12" s="6">
        <v>2</v>
      </c>
      <c r="S12" s="6">
        <v>2</v>
      </c>
      <c r="T12" s="6">
        <v>2</v>
      </c>
      <c r="U12" s="9">
        <v>2</v>
      </c>
      <c r="V12" s="6">
        <v>2</v>
      </c>
      <c r="W12" s="6">
        <v>602.70000000000005</v>
      </c>
      <c r="X12" s="6"/>
      <c r="Y12" s="6"/>
      <c r="Z12" s="6"/>
      <c r="AA12" s="6"/>
      <c r="AB12" s="6"/>
      <c r="AC12" s="28"/>
      <c r="AD12" s="6"/>
      <c r="AE12" s="8"/>
      <c r="AF12" s="8"/>
      <c r="AG12" s="8">
        <v>2220</v>
      </c>
      <c r="AH12" s="8">
        <v>4368</v>
      </c>
      <c r="AI12" s="8">
        <v>2925</v>
      </c>
      <c r="AJ12" s="8">
        <v>3987</v>
      </c>
      <c r="AK12" s="8">
        <v>3987</v>
      </c>
    </row>
    <row r="13" spans="1:37" ht="51">
      <c r="A13" s="6">
        <v>4</v>
      </c>
      <c r="B13" s="6" t="s">
        <v>16</v>
      </c>
      <c r="C13" s="6" t="s">
        <v>12</v>
      </c>
      <c r="D13" s="6" t="s">
        <v>59</v>
      </c>
      <c r="E13" s="6"/>
      <c r="F13" s="6">
        <v>1624</v>
      </c>
      <c r="G13" s="6">
        <v>3606</v>
      </c>
      <c r="H13" s="6">
        <v>746</v>
      </c>
      <c r="I13" s="9">
        <v>280</v>
      </c>
      <c r="J13" s="6">
        <v>282.60000000000002</v>
      </c>
      <c r="K13" s="6"/>
      <c r="L13" s="6">
        <v>12</v>
      </c>
      <c r="M13" s="6">
        <v>12</v>
      </c>
      <c r="N13" s="6">
        <v>12</v>
      </c>
      <c r="O13" s="9">
        <v>13</v>
      </c>
      <c r="P13" s="6">
        <v>12</v>
      </c>
      <c r="Q13" s="6"/>
      <c r="R13" s="6">
        <v>1</v>
      </c>
      <c r="S13" s="6">
        <v>1</v>
      </c>
      <c r="T13" s="6">
        <v>1</v>
      </c>
      <c r="U13" s="9">
        <v>1</v>
      </c>
      <c r="V13" s="6">
        <v>1</v>
      </c>
      <c r="W13" s="6">
        <v>602.70000000000005</v>
      </c>
      <c r="X13" s="6"/>
      <c r="Y13" s="6"/>
      <c r="Z13" s="6"/>
      <c r="AA13" s="6"/>
      <c r="AB13" s="6"/>
      <c r="AC13" s="28"/>
      <c r="AD13" s="6"/>
      <c r="AE13" s="8"/>
      <c r="AF13" s="8"/>
      <c r="AG13" s="8">
        <v>2220</v>
      </c>
      <c r="AH13" s="8">
        <v>4368</v>
      </c>
      <c r="AI13" s="8">
        <v>2925</v>
      </c>
      <c r="AJ13" s="8">
        <v>3987</v>
      </c>
      <c r="AK13" s="8">
        <v>3987</v>
      </c>
    </row>
    <row r="14" spans="1:37" ht="76.5">
      <c r="A14" s="6">
        <v>5</v>
      </c>
      <c r="B14" s="6" t="s">
        <v>17</v>
      </c>
      <c r="C14" s="6" t="s">
        <v>12</v>
      </c>
      <c r="D14" s="6" t="s">
        <v>58</v>
      </c>
      <c r="E14" s="6">
        <v>0</v>
      </c>
      <c r="F14" s="6">
        <v>0</v>
      </c>
      <c r="G14" s="6">
        <v>0</v>
      </c>
      <c r="H14" s="6">
        <v>0</v>
      </c>
      <c r="I14" s="9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9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9">
        <v>0</v>
      </c>
      <c r="V14" s="6">
        <v>0</v>
      </c>
      <c r="W14" s="6">
        <v>131.1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28"/>
      <c r="AD14" s="6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/>
      <c r="AK14" s="8">
        <v>0</v>
      </c>
    </row>
    <row r="15" spans="1:37" ht="76.5">
      <c r="A15" s="6">
        <v>6</v>
      </c>
      <c r="B15" s="6" t="s">
        <v>18</v>
      </c>
      <c r="C15" s="6" t="s">
        <v>12</v>
      </c>
      <c r="D15" s="6" t="s">
        <v>58</v>
      </c>
      <c r="E15" s="6">
        <v>0</v>
      </c>
      <c r="F15" s="6">
        <v>0</v>
      </c>
      <c r="G15" s="6">
        <v>0</v>
      </c>
      <c r="H15" s="6">
        <v>0</v>
      </c>
      <c r="I15" s="9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9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9">
        <v>0</v>
      </c>
      <c r="V15" s="6">
        <v>0</v>
      </c>
      <c r="W15" s="6">
        <v>131.1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28"/>
      <c r="AD15" s="6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/>
      <c r="AK15" s="8">
        <v>0</v>
      </c>
    </row>
    <row r="16" spans="1:37" ht="76.5">
      <c r="A16" s="6">
        <v>7</v>
      </c>
      <c r="B16" s="6" t="s">
        <v>11</v>
      </c>
      <c r="C16" s="6" t="s">
        <v>12</v>
      </c>
      <c r="D16" s="6" t="s">
        <v>58</v>
      </c>
      <c r="E16" s="6"/>
      <c r="F16" s="6"/>
      <c r="G16" s="6"/>
      <c r="H16" s="6"/>
      <c r="I16" s="9"/>
      <c r="J16" s="6"/>
      <c r="K16" s="6"/>
      <c r="L16" s="6"/>
      <c r="M16" s="6"/>
      <c r="N16" s="6"/>
      <c r="O16" s="9"/>
      <c r="P16" s="6"/>
      <c r="Q16" s="6"/>
      <c r="R16" s="6"/>
      <c r="S16" s="6"/>
      <c r="T16" s="6"/>
      <c r="U16" s="9"/>
      <c r="V16" s="6"/>
      <c r="W16" s="6">
        <v>602.70000000000005</v>
      </c>
      <c r="X16" s="6"/>
      <c r="Y16" s="6"/>
      <c r="Z16" s="6"/>
      <c r="AA16" s="6"/>
      <c r="AB16" s="6"/>
      <c r="AC16" s="28"/>
      <c r="AD16" s="6"/>
      <c r="AE16" s="8"/>
      <c r="AF16" s="8"/>
      <c r="AG16" s="8"/>
      <c r="AH16" s="8"/>
      <c r="AI16" s="8"/>
      <c r="AJ16" s="8"/>
      <c r="AK16" s="8"/>
    </row>
    <row r="17" spans="1:37" ht="63.75">
      <c r="A17" s="9">
        <v>8</v>
      </c>
      <c r="B17" s="9" t="s">
        <v>13</v>
      </c>
      <c r="C17" s="9" t="s">
        <v>12</v>
      </c>
      <c r="D17" s="9" t="s">
        <v>58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131.1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28"/>
      <c r="AD17" s="9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/>
      <c r="AK17" s="8">
        <v>0</v>
      </c>
    </row>
    <row r="18" spans="1:37" ht="89.25">
      <c r="A18" s="6">
        <v>9</v>
      </c>
      <c r="B18" s="29" t="s">
        <v>70</v>
      </c>
      <c r="C18" s="6" t="s">
        <v>12</v>
      </c>
      <c r="D18" s="6" t="s">
        <v>58</v>
      </c>
      <c r="E18" s="6">
        <v>0</v>
      </c>
      <c r="F18" s="6">
        <v>0</v>
      </c>
      <c r="G18" s="6">
        <v>0</v>
      </c>
      <c r="H18" s="6">
        <v>0</v>
      </c>
      <c r="I18" s="9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9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9">
        <v>0</v>
      </c>
      <c r="V18" s="6">
        <v>0</v>
      </c>
      <c r="W18" s="6">
        <v>131.1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28"/>
      <c r="AD18" s="6">
        <v>0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/>
      <c r="AK18" s="8">
        <v>0</v>
      </c>
    </row>
    <row r="19" spans="1:37" s="13" customFormat="1" ht="45" customHeight="1">
      <c r="A19" s="10"/>
      <c r="B19" s="10" t="s">
        <v>26</v>
      </c>
      <c r="C19" s="10"/>
      <c r="D19" s="10"/>
      <c r="E19" s="11">
        <f t="shared" ref="E19:V19" si="0">SUM(E10:E18)</f>
        <v>0</v>
      </c>
      <c r="F19" s="11">
        <f t="shared" si="0"/>
        <v>1842</v>
      </c>
      <c r="G19" s="11">
        <f t="shared" si="0"/>
        <v>3938</v>
      </c>
      <c r="H19" s="11">
        <f t="shared" si="0"/>
        <v>1750</v>
      </c>
      <c r="I19" s="11">
        <f t="shared" si="0"/>
        <v>3555</v>
      </c>
      <c r="J19" s="11">
        <f t="shared" si="0"/>
        <v>3684.4</v>
      </c>
      <c r="K19" s="11">
        <f t="shared" si="0"/>
        <v>0</v>
      </c>
      <c r="L19" s="11">
        <f t="shared" si="0"/>
        <v>273</v>
      </c>
      <c r="M19" s="11">
        <f t="shared" si="0"/>
        <v>302</v>
      </c>
      <c r="N19" s="11">
        <f t="shared" si="0"/>
        <v>340</v>
      </c>
      <c r="O19" s="11">
        <f t="shared" si="0"/>
        <v>346</v>
      </c>
      <c r="P19" s="11">
        <f t="shared" si="0"/>
        <v>704</v>
      </c>
      <c r="Q19" s="11">
        <f t="shared" si="0"/>
        <v>0</v>
      </c>
      <c r="R19" s="11">
        <f t="shared" si="0"/>
        <v>4</v>
      </c>
      <c r="S19" s="11">
        <f t="shared" si="0"/>
        <v>14</v>
      </c>
      <c r="T19" s="11">
        <f t="shared" si="0"/>
        <v>14</v>
      </c>
      <c r="U19" s="11">
        <f t="shared" si="0"/>
        <v>12</v>
      </c>
      <c r="V19" s="11">
        <f t="shared" si="0"/>
        <v>15</v>
      </c>
      <c r="W19" s="12"/>
      <c r="X19" s="10">
        <f t="shared" ref="X19:AK19" si="1">SUM(X10:X18)</f>
        <v>0</v>
      </c>
      <c r="Y19" s="10">
        <f t="shared" si="1"/>
        <v>0</v>
      </c>
      <c r="Z19" s="10">
        <f t="shared" si="1"/>
        <v>0</v>
      </c>
      <c r="AA19" s="10">
        <f t="shared" si="1"/>
        <v>0</v>
      </c>
      <c r="AB19" s="10">
        <f t="shared" si="1"/>
        <v>0</v>
      </c>
      <c r="AC19" s="10"/>
      <c r="AD19" s="10">
        <f t="shared" si="1"/>
        <v>0</v>
      </c>
      <c r="AE19" s="10">
        <f t="shared" si="1"/>
        <v>0</v>
      </c>
      <c r="AF19" s="10">
        <f t="shared" si="1"/>
        <v>0</v>
      </c>
      <c r="AG19" s="10">
        <f t="shared" si="1"/>
        <v>4440</v>
      </c>
      <c r="AH19" s="10">
        <f t="shared" si="1"/>
        <v>8736</v>
      </c>
      <c r="AI19" s="10">
        <f t="shared" si="1"/>
        <v>5850</v>
      </c>
      <c r="AJ19" s="10">
        <f t="shared" si="1"/>
        <v>7974</v>
      </c>
      <c r="AK19" s="10">
        <f t="shared" si="1"/>
        <v>7974</v>
      </c>
    </row>
  </sheetData>
  <mergeCells count="12">
    <mergeCell ref="A9:AD9"/>
    <mergeCell ref="A2:AD2"/>
    <mergeCell ref="A7:A8"/>
    <mergeCell ref="B7:B8"/>
    <mergeCell ref="C7:C8"/>
    <mergeCell ref="W7:W8"/>
    <mergeCell ref="B5:AK5"/>
    <mergeCell ref="X7:AD7"/>
    <mergeCell ref="AE7:AK7"/>
    <mergeCell ref="E7:J7"/>
    <mergeCell ref="K7:P7"/>
    <mergeCell ref="Q7:V7"/>
  </mergeCells>
  <pageMargins left="0.11811023622047245" right="0.11811023622047245" top="0.15748031496062992" bottom="0.15748031496062992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Q16"/>
  <sheetViews>
    <sheetView workbookViewId="0">
      <selection activeCell="K20" sqref="K20"/>
    </sheetView>
  </sheetViews>
  <sheetFormatPr defaultRowHeight="15"/>
  <cols>
    <col min="3" max="3" width="35.42578125" customWidth="1"/>
    <col min="5" max="5" width="9.140625" hidden="1" customWidth="1"/>
    <col min="6" max="6" width="10.7109375" hidden="1" customWidth="1"/>
    <col min="13" max="13" width="20.85546875" customWidth="1"/>
    <col min="14" max="14" width="12.140625" customWidth="1"/>
    <col min="15" max="15" width="11.5703125" customWidth="1"/>
    <col min="16" max="16" width="14.140625" customWidth="1"/>
  </cols>
  <sheetData>
    <row r="3" spans="2:17" ht="15.75" thickBot="1"/>
    <row r="4" spans="2:17" ht="15.75" thickBot="1">
      <c r="B4" s="14" t="s">
        <v>28</v>
      </c>
      <c r="C4" s="15" t="s">
        <v>29</v>
      </c>
      <c r="D4" s="15" t="s">
        <v>30</v>
      </c>
      <c r="E4" s="15" t="s">
        <v>57</v>
      </c>
      <c r="F4" s="15" t="s">
        <v>31</v>
      </c>
      <c r="G4" s="15" t="s">
        <v>32</v>
      </c>
      <c r="H4" s="27" t="s">
        <v>33</v>
      </c>
      <c r="I4" s="27" t="s">
        <v>71</v>
      </c>
    </row>
    <row r="5" spans="2:17" ht="15.75" thickBot="1">
      <c r="B5" s="16" t="s">
        <v>34</v>
      </c>
      <c r="C5" s="66" t="s">
        <v>12</v>
      </c>
      <c r="D5" s="67"/>
      <c r="E5" s="67"/>
      <c r="F5" s="67"/>
      <c r="G5" s="67"/>
      <c r="H5" s="67"/>
      <c r="I5" s="68"/>
    </row>
    <row r="6" spans="2:17" ht="15.75" thickBot="1">
      <c r="B6" s="16" t="s">
        <v>35</v>
      </c>
      <c r="C6" s="17" t="s">
        <v>36</v>
      </c>
      <c r="D6" s="18" t="s">
        <v>37</v>
      </c>
      <c r="E6" s="18"/>
      <c r="F6" s="20">
        <v>412</v>
      </c>
      <c r="G6" s="20">
        <v>867</v>
      </c>
      <c r="H6" s="20">
        <v>714</v>
      </c>
      <c r="I6" s="20">
        <v>749</v>
      </c>
    </row>
    <row r="7" spans="2:17" ht="64.5" thickBot="1">
      <c r="B7" s="16" t="s">
        <v>38</v>
      </c>
      <c r="C7" s="17" t="s">
        <v>39</v>
      </c>
      <c r="D7" s="18" t="s">
        <v>37</v>
      </c>
      <c r="E7" s="18">
        <v>1835</v>
      </c>
      <c r="F7" s="20">
        <v>3813</v>
      </c>
      <c r="G7" s="20">
        <v>1528</v>
      </c>
      <c r="H7" s="20">
        <v>3384</v>
      </c>
      <c r="I7" s="20">
        <v>3387.4</v>
      </c>
    </row>
    <row r="8" spans="2:17" ht="39" thickBot="1">
      <c r="B8" s="16" t="s">
        <v>40</v>
      </c>
      <c r="C8" s="17" t="s">
        <v>41</v>
      </c>
      <c r="D8" s="18" t="s">
        <v>42</v>
      </c>
      <c r="E8" s="18"/>
      <c r="F8" s="19">
        <f>F7/E7</f>
        <v>2.0779291553133517</v>
      </c>
      <c r="G8" s="19">
        <f>G7/F7</f>
        <v>0.40073432992394442</v>
      </c>
      <c r="H8" s="19">
        <f>H7/F7</f>
        <v>0.88749016522423285</v>
      </c>
      <c r="I8" s="19">
        <f>I7/G7</f>
        <v>2.2168848167539266</v>
      </c>
    </row>
    <row r="9" spans="2:17" ht="62.25" customHeight="1" thickBot="1">
      <c r="B9" s="16" t="s">
        <v>43</v>
      </c>
      <c r="C9" s="17" t="s">
        <v>44</v>
      </c>
      <c r="D9" s="18" t="s">
        <v>42</v>
      </c>
      <c r="E9" s="18"/>
      <c r="F9" s="19">
        <f>F7/F6</f>
        <v>9.2548543689320386</v>
      </c>
      <c r="G9" s="19">
        <f t="shared" ref="G9" si="0">G7/G6</f>
        <v>1.7623990772779701</v>
      </c>
      <c r="H9" s="19">
        <f>H7/H6</f>
        <v>4.7394957983193278</v>
      </c>
      <c r="I9" s="19">
        <f>I7/I6</f>
        <v>4.5225634178905212</v>
      </c>
      <c r="M9" s="64" t="s">
        <v>60</v>
      </c>
      <c r="N9" s="61" t="s">
        <v>61</v>
      </c>
      <c r="O9" s="62"/>
      <c r="P9" s="63"/>
      <c r="Q9" s="64" t="s">
        <v>62</v>
      </c>
    </row>
    <row r="10" spans="2:17" ht="15.75" thickBot="1">
      <c r="B10" s="16" t="s">
        <v>45</v>
      </c>
      <c r="C10" s="17" t="s">
        <v>46</v>
      </c>
      <c r="D10" s="18" t="s">
        <v>47</v>
      </c>
      <c r="E10" s="18">
        <v>3</v>
      </c>
      <c r="F10" s="18">
        <v>3</v>
      </c>
      <c r="G10" s="18">
        <v>3</v>
      </c>
      <c r="H10" s="18">
        <v>3</v>
      </c>
      <c r="I10" s="18">
        <v>3</v>
      </c>
      <c r="M10" s="65"/>
      <c r="N10" s="21" t="s">
        <v>63</v>
      </c>
      <c r="O10" s="21" t="s">
        <v>64</v>
      </c>
      <c r="P10" s="21" t="s">
        <v>65</v>
      </c>
      <c r="Q10" s="65"/>
    </row>
    <row r="11" spans="2:17" ht="15.75" thickBot="1">
      <c r="B11" s="16" t="s">
        <v>48</v>
      </c>
      <c r="C11" s="66" t="s">
        <v>9</v>
      </c>
      <c r="D11" s="67"/>
      <c r="E11" s="67"/>
      <c r="F11" s="67"/>
      <c r="G11" s="67"/>
      <c r="H11" s="67"/>
      <c r="I11" s="68"/>
      <c r="M11" s="22" t="s">
        <v>12</v>
      </c>
      <c r="N11" s="23">
        <v>0</v>
      </c>
      <c r="O11" s="23">
        <f>Лист1!J12+Лист1!J13</f>
        <v>3387.4</v>
      </c>
      <c r="P11" s="23">
        <v>0</v>
      </c>
      <c r="Q11" s="23">
        <f>SUM(N11:P11)</f>
        <v>3387.4</v>
      </c>
    </row>
    <row r="12" spans="2:17" ht="26.25" thickBot="1">
      <c r="B12" s="16" t="s">
        <v>49</v>
      </c>
      <c r="C12" s="17" t="s">
        <v>50</v>
      </c>
      <c r="D12" s="18" t="s">
        <v>37</v>
      </c>
      <c r="E12" s="18"/>
      <c r="F12" s="20">
        <v>222</v>
      </c>
      <c r="G12" s="20">
        <v>206</v>
      </c>
      <c r="H12" s="20">
        <v>200</v>
      </c>
      <c r="I12" s="20">
        <v>138</v>
      </c>
      <c r="M12" s="22" t="s">
        <v>9</v>
      </c>
      <c r="N12" s="23">
        <v>0</v>
      </c>
      <c r="O12" s="23">
        <v>0</v>
      </c>
      <c r="P12" s="24">
        <f>Лист1!J10</f>
        <v>297</v>
      </c>
      <c r="Q12" s="23">
        <f>SUM(N12:P12)</f>
        <v>297</v>
      </c>
    </row>
    <row r="13" spans="2:17" ht="64.5" thickBot="1">
      <c r="B13" s="16" t="s">
        <v>51</v>
      </c>
      <c r="C13" s="17" t="s">
        <v>39</v>
      </c>
      <c r="D13" s="18" t="s">
        <v>37</v>
      </c>
      <c r="E13" s="18">
        <v>7</v>
      </c>
      <c r="F13" s="20">
        <v>125</v>
      </c>
      <c r="G13" s="20">
        <f>74*3</f>
        <v>222</v>
      </c>
      <c r="H13" s="20">
        <f>57*3</f>
        <v>171</v>
      </c>
      <c r="I13" s="20">
        <f>99*3</f>
        <v>297</v>
      </c>
      <c r="M13" s="25" t="s">
        <v>66</v>
      </c>
      <c r="N13" s="26">
        <f>SUM(N11:N12)</f>
        <v>0</v>
      </c>
      <c r="O13" s="26">
        <f t="shared" ref="O13:Q13" si="1">SUM(O11:O12)</f>
        <v>3387.4</v>
      </c>
      <c r="P13" s="26">
        <f t="shared" si="1"/>
        <v>297</v>
      </c>
      <c r="Q13" s="26">
        <f t="shared" si="1"/>
        <v>3684.4</v>
      </c>
    </row>
    <row r="14" spans="2:17" ht="39" thickBot="1">
      <c r="B14" s="16" t="s">
        <v>52</v>
      </c>
      <c r="C14" s="17" t="s">
        <v>53</v>
      </c>
      <c r="D14" s="18" t="s">
        <v>42</v>
      </c>
      <c r="E14" s="18"/>
      <c r="F14" s="19">
        <f>F13/E13</f>
        <v>17.857142857142858</v>
      </c>
      <c r="G14" s="19">
        <f>G13/F13</f>
        <v>1.776</v>
      </c>
      <c r="H14" s="19">
        <f>H13/F13</f>
        <v>1.3680000000000001</v>
      </c>
      <c r="I14" s="19">
        <f>I13/G13</f>
        <v>1.3378378378378379</v>
      </c>
    </row>
    <row r="15" spans="2:17" ht="39" thickBot="1">
      <c r="B15" s="16" t="s">
        <v>54</v>
      </c>
      <c r="C15" s="17" t="s">
        <v>55</v>
      </c>
      <c r="D15" s="18" t="s">
        <v>42</v>
      </c>
      <c r="E15" s="18"/>
      <c r="F15" s="19">
        <f>F13/F12</f>
        <v>0.56306306306306309</v>
      </c>
      <c r="G15" s="19">
        <f t="shared" ref="G15:I15" si="2">G13/G12</f>
        <v>1.0776699029126213</v>
      </c>
      <c r="H15" s="19">
        <f t="shared" ref="H15" si="3">H13/H12</f>
        <v>0.85499999999999998</v>
      </c>
      <c r="I15" s="19">
        <f t="shared" si="2"/>
        <v>2.152173913043478</v>
      </c>
    </row>
    <row r="16" spans="2:17" ht="15.75" thickBot="1">
      <c r="B16" s="16" t="s">
        <v>56</v>
      </c>
      <c r="C16" s="17" t="s">
        <v>46</v>
      </c>
      <c r="D16" s="18" t="s">
        <v>47</v>
      </c>
      <c r="E16" s="18">
        <v>1</v>
      </c>
      <c r="F16" s="18">
        <v>11</v>
      </c>
      <c r="G16" s="18">
        <v>11</v>
      </c>
      <c r="H16" s="18">
        <v>9</v>
      </c>
      <c r="I16" s="18">
        <v>12</v>
      </c>
    </row>
  </sheetData>
  <mergeCells count="5">
    <mergeCell ref="N9:P9"/>
    <mergeCell ref="Q9:Q10"/>
    <mergeCell ref="C5:I5"/>
    <mergeCell ref="C11:I11"/>
    <mergeCell ref="M9:M10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4:L15"/>
  <sheetViews>
    <sheetView workbookViewId="0">
      <selection activeCell="B5" sqref="B5:G15"/>
    </sheetView>
  </sheetViews>
  <sheetFormatPr defaultRowHeight="15"/>
  <cols>
    <col min="3" max="3" width="32.42578125" customWidth="1"/>
    <col min="4" max="4" width="18.28515625" customWidth="1"/>
    <col min="5" max="5" width="15" customWidth="1"/>
    <col min="6" max="6" width="11.85546875" bestFit="1" customWidth="1"/>
    <col min="7" max="7" width="9.7109375" bestFit="1" customWidth="1"/>
  </cols>
  <sheetData>
    <row r="4" spans="2:12" ht="15.75" thickBot="1"/>
    <row r="5" spans="2:12" ht="99" customHeight="1" thickBot="1">
      <c r="B5" s="74" t="s">
        <v>0</v>
      </c>
      <c r="C5" s="76" t="s">
        <v>73</v>
      </c>
      <c r="D5" s="74" t="s">
        <v>74</v>
      </c>
      <c r="E5" s="74" t="s">
        <v>75</v>
      </c>
      <c r="F5" s="69" t="s">
        <v>76</v>
      </c>
      <c r="G5" s="70"/>
    </row>
    <row r="6" spans="2:12" ht="73.5" customHeight="1" thickBot="1">
      <c r="B6" s="75"/>
      <c r="C6" s="77"/>
      <c r="D6" s="75"/>
      <c r="E6" s="75"/>
      <c r="F6" s="33" t="s">
        <v>77</v>
      </c>
      <c r="G6" s="33" t="s">
        <v>42</v>
      </c>
    </row>
    <row r="7" spans="2:12" ht="30.75" thickBot="1">
      <c r="B7" s="35">
        <v>1</v>
      </c>
      <c r="C7" s="35" t="s">
        <v>78</v>
      </c>
      <c r="D7" s="40">
        <v>493049</v>
      </c>
      <c r="E7" s="40">
        <v>297000</v>
      </c>
      <c r="F7" s="39">
        <f>E7-D7</f>
        <v>-196049</v>
      </c>
      <c r="G7" s="41">
        <f>E7/D7</f>
        <v>0.60237420621479809</v>
      </c>
    </row>
    <row r="8" spans="2:12" ht="90.75" thickBot="1">
      <c r="B8" s="31">
        <v>2</v>
      </c>
      <c r="C8" s="30" t="s">
        <v>79</v>
      </c>
      <c r="D8" s="43">
        <v>1</v>
      </c>
      <c r="E8" s="43">
        <v>12</v>
      </c>
      <c r="F8" s="42">
        <f>E8-D8</f>
        <v>11</v>
      </c>
      <c r="G8" s="41">
        <f>E8/D8</f>
        <v>12</v>
      </c>
    </row>
    <row r="9" spans="2:12" ht="60.75" thickBot="1">
      <c r="B9" s="34">
        <v>3</v>
      </c>
      <c r="C9" s="34" t="s">
        <v>80</v>
      </c>
      <c r="D9" s="37">
        <f>D7/D8</f>
        <v>493049</v>
      </c>
      <c r="E9" s="37">
        <f>E7/E8</f>
        <v>24750</v>
      </c>
      <c r="F9" s="39">
        <f>E9-D9</f>
        <v>-468299</v>
      </c>
      <c r="G9" s="41">
        <f>E9/D9</f>
        <v>5.0197850517899843E-2</v>
      </c>
    </row>
    <row r="10" spans="2:12" ht="75.75" thickBot="1">
      <c r="B10" s="35">
        <v>4</v>
      </c>
      <c r="C10" s="36" t="s">
        <v>81</v>
      </c>
      <c r="D10" s="39">
        <v>58</v>
      </c>
      <c r="E10" s="39">
        <v>58</v>
      </c>
      <c r="F10" s="39" t="s">
        <v>82</v>
      </c>
      <c r="G10" s="39" t="s">
        <v>82</v>
      </c>
    </row>
    <row r="11" spans="2:12" ht="75.75" thickBot="1">
      <c r="B11" s="31">
        <v>5</v>
      </c>
      <c r="C11" s="30" t="s">
        <v>83</v>
      </c>
      <c r="D11" s="38">
        <f>D7/D10</f>
        <v>8500.8448275862065</v>
      </c>
      <c r="E11" s="38">
        <f>E7/E10</f>
        <v>5120.6896551724139</v>
      </c>
      <c r="F11" s="39">
        <f>E11-D11</f>
        <v>-3380.1551724137926</v>
      </c>
      <c r="G11" s="41">
        <f>E11/D11</f>
        <v>0.6023742062147982</v>
      </c>
    </row>
    <row r="12" spans="2:12" ht="60">
      <c r="B12" s="71">
        <v>6</v>
      </c>
      <c r="C12" s="44" t="s">
        <v>85</v>
      </c>
      <c r="D12" s="45">
        <v>1</v>
      </c>
      <c r="E12" s="45">
        <v>1</v>
      </c>
      <c r="F12" s="45" t="s">
        <v>82</v>
      </c>
      <c r="G12" s="45" t="s">
        <v>82</v>
      </c>
    </row>
    <row r="13" spans="2:12">
      <c r="B13" s="72"/>
      <c r="C13" s="46" t="s">
        <v>86</v>
      </c>
      <c r="D13" s="47" t="s">
        <v>87</v>
      </c>
      <c r="E13" s="47" t="s">
        <v>89</v>
      </c>
      <c r="F13" s="47" t="s">
        <v>88</v>
      </c>
      <c r="G13" s="47">
        <v>158.33000000000001</v>
      </c>
      <c r="I13">
        <f>0.00019/0.00012*100</f>
        <v>158.33333333333334</v>
      </c>
      <c r="L13" s="78"/>
    </row>
    <row r="14" spans="2:12" ht="15.75" thickBot="1">
      <c r="B14" s="73"/>
      <c r="C14" s="32"/>
      <c r="D14" s="48">
        <f>D10/D7</f>
        <v>1.1763536687022994E-4</v>
      </c>
      <c r="E14" s="48">
        <f>E10/E7</f>
        <v>1.9528619528619528E-4</v>
      </c>
      <c r="F14" s="48">
        <f>D14-E14</f>
        <v>-7.7650828415965346E-5</v>
      </c>
      <c r="G14" s="49">
        <f>E14/D14</f>
        <v>1.6600976430976431</v>
      </c>
    </row>
    <row r="15" spans="2:12" ht="120.75" thickBot="1">
      <c r="B15" s="31">
        <v>7</v>
      </c>
      <c r="C15" s="30" t="s">
        <v>84</v>
      </c>
      <c r="D15" s="38">
        <f>D10-D12</f>
        <v>57</v>
      </c>
      <c r="E15" s="38">
        <f>E10-E12</f>
        <v>57</v>
      </c>
      <c r="F15" s="39" t="s">
        <v>82</v>
      </c>
      <c r="G15" s="39" t="s">
        <v>82</v>
      </c>
    </row>
  </sheetData>
  <mergeCells count="6">
    <mergeCell ref="F5:G5"/>
    <mergeCell ref="B12:B14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2022-09-26T09:23:07Z</dcterms:modified>
</cp:coreProperties>
</file>